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\OTF_1\images\Knowledge Database\"/>
    </mc:Choice>
  </mc:AlternateContent>
  <xr:revisionPtr revIDLastSave="0" documentId="13_ncr:1_{B9DE3F13-5F1D-4975-854B-673561124624}" xr6:coauthVersionLast="47" xr6:coauthVersionMax="47" xr10:uidLastSave="{00000000-0000-0000-0000-000000000000}"/>
  <bookViews>
    <workbookView xWindow="-110" yWindow="-110" windowWidth="25820" windowHeight="15500" tabRatio="804" xr2:uid="{00000000-000D-0000-FFFF-FFFF00000000}"/>
  </bookViews>
  <sheets>
    <sheet name="Notch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C12" i="5" l="1"/>
  <c r="K14" i="5" s="1"/>
  <c r="E5" i="5"/>
  <c r="C10" i="5"/>
  <c r="C11" i="5" s="1"/>
  <c r="E14" i="5" l="1"/>
  <c r="D14" i="5"/>
  <c r="J14" i="5"/>
  <c r="G14" i="5" l="1"/>
  <c r="F14" i="5"/>
  <c r="H14" i="5" l="1"/>
  <c r="I14" i="5" s="1"/>
</calcChain>
</file>

<file path=xl/sharedStrings.xml><?xml version="1.0" encoding="utf-8"?>
<sst xmlns="http://schemas.openxmlformats.org/spreadsheetml/2006/main" count="37" uniqueCount="35">
  <si>
    <t>ns=</t>
  </si>
  <si>
    <t>na=</t>
  </si>
  <si>
    <t>a=</t>
  </si>
  <si>
    <t xml:space="preserve"> </t>
  </si>
  <si>
    <t>p=</t>
  </si>
  <si>
    <t>C=</t>
  </si>
  <si>
    <t>Central wavelength, nm</t>
  </si>
  <si>
    <r>
      <rPr>
        <sz val="10"/>
        <color theme="1"/>
        <rFont val="Aptos Narrow"/>
        <family val="2"/>
      </rPr>
      <t>©</t>
    </r>
    <r>
      <rPr>
        <sz val="10"/>
        <color theme="1"/>
        <rFont val="Arial"/>
        <family val="2"/>
      </rPr>
      <t xml:space="preserve"> OTF Studio GmbH 2023-2025</t>
    </r>
  </si>
  <si>
    <t>Parameters:</t>
  </si>
  <si>
    <t>p-parameter (0.0-1.0)</t>
  </si>
  <si>
    <t>High refractive index</t>
  </si>
  <si>
    <t>Low refractive index</t>
  </si>
  <si>
    <t>Substrate refractive index</t>
  </si>
  <si>
    <t>Refractive index of incident medium</t>
  </si>
  <si>
    <t>m</t>
  </si>
  <si>
    <t>Number of layer pairs</t>
  </si>
  <si>
    <t xml:space="preserve">Results: </t>
  </si>
  <si>
    <r>
      <rPr>
        <sz val="14"/>
        <color theme="1"/>
        <rFont val="Symbol"/>
        <family val="1"/>
        <charset val="2"/>
      </rPr>
      <t>l</t>
    </r>
    <r>
      <rPr>
        <vertAlign val="subscript"/>
        <sz val="14"/>
        <color theme="1"/>
        <rFont val="Arial"/>
        <family val="2"/>
      </rPr>
      <t>0</t>
    </r>
  </si>
  <si>
    <r>
      <rPr>
        <sz val="14"/>
        <color theme="1"/>
        <rFont val="Symbol"/>
        <family val="1"/>
        <charset val="2"/>
      </rPr>
      <t>a</t>
    </r>
    <r>
      <rPr>
        <sz val="14"/>
        <color theme="1"/>
        <rFont val="Arial"/>
        <family val="2"/>
      </rPr>
      <t xml:space="preserve"> = </t>
    </r>
  </si>
  <si>
    <r>
      <t>|</t>
    </r>
    <r>
      <rPr>
        <sz val="14"/>
        <color theme="1"/>
        <rFont val="Symbol"/>
        <family val="1"/>
        <charset val="2"/>
      </rPr>
      <t>a</t>
    </r>
    <r>
      <rPr>
        <sz val="14"/>
        <color theme="1"/>
        <rFont val="Arial"/>
        <family val="2"/>
      </rPr>
      <t xml:space="preserve">| = </t>
    </r>
  </si>
  <si>
    <r>
      <t>a</t>
    </r>
    <r>
      <rPr>
        <vertAlign val="subscript"/>
        <sz val="14"/>
        <color theme="1"/>
        <rFont val="Arial"/>
        <family val="2"/>
      </rPr>
      <t>11</t>
    </r>
  </si>
  <si>
    <r>
      <t>a</t>
    </r>
    <r>
      <rPr>
        <vertAlign val="subscript"/>
        <sz val="14"/>
        <color theme="1"/>
        <rFont val="Arial"/>
        <family val="2"/>
      </rPr>
      <t>12</t>
    </r>
  </si>
  <si>
    <r>
      <t>R</t>
    </r>
    <r>
      <rPr>
        <vertAlign val="subscript"/>
        <sz val="14"/>
        <color theme="1"/>
        <rFont val="Arial"/>
        <family val="2"/>
      </rPr>
      <t>1</t>
    </r>
  </si>
  <si>
    <r>
      <t>R</t>
    </r>
    <r>
      <rPr>
        <vertAlign val="subscript"/>
        <sz val="14"/>
        <color theme="1"/>
        <rFont val="Arial"/>
        <family val="2"/>
      </rPr>
      <t>2</t>
    </r>
  </si>
  <si>
    <t xml:space="preserve">Explanations: </t>
  </si>
  <si>
    <t>https://otfstudio.com/resources/notch-filters-estimations</t>
  </si>
  <si>
    <r>
      <t>n</t>
    </r>
    <r>
      <rPr>
        <vertAlign val="sub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>=</t>
    </r>
  </si>
  <si>
    <r>
      <t>n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=</t>
    </r>
  </si>
  <si>
    <r>
      <t>R(</t>
    </r>
    <r>
      <rPr>
        <b/>
        <sz val="14"/>
        <color theme="1"/>
        <rFont val="Symbol"/>
        <family val="1"/>
        <charset val="2"/>
      </rPr>
      <t>l</t>
    </r>
    <r>
      <rPr>
        <b/>
        <vertAlign val="subscript"/>
        <sz val="14"/>
        <color theme="1"/>
        <rFont val="Arial"/>
        <family val="2"/>
      </rPr>
      <t>0</t>
    </r>
    <r>
      <rPr>
        <b/>
        <sz val="14"/>
        <color theme="1"/>
        <rFont val="Arial"/>
        <family val="2"/>
      </rPr>
      <t>), %</t>
    </r>
  </si>
  <si>
    <r>
      <t>R(</t>
    </r>
    <r>
      <rPr>
        <b/>
        <sz val="14"/>
        <color theme="1"/>
        <rFont val="Symbol"/>
        <family val="1"/>
        <charset val="2"/>
      </rPr>
      <t>l</t>
    </r>
    <r>
      <rPr>
        <b/>
        <vertAlign val="subscript"/>
        <sz val="14"/>
        <color theme="1"/>
        <rFont val="Arial"/>
        <family val="2"/>
      </rPr>
      <t>0</t>
    </r>
    <r>
      <rPr>
        <b/>
        <sz val="14"/>
        <color theme="1"/>
        <rFont val="Arial"/>
        <family val="2"/>
      </rPr>
      <t>), OD</t>
    </r>
  </si>
  <si>
    <r>
      <rPr>
        <b/>
        <sz val="14"/>
        <color theme="1"/>
        <rFont val="Symbol"/>
        <family val="1"/>
        <charset val="2"/>
      </rPr>
      <t>l(</t>
    </r>
    <r>
      <rPr>
        <b/>
        <sz val="14"/>
        <color theme="1"/>
        <rFont val="Arial"/>
        <family val="2"/>
      </rPr>
      <t>S</t>
    </r>
    <r>
      <rPr>
        <b/>
        <vertAlign val="subscript"/>
        <sz val="14"/>
        <color theme="1"/>
        <rFont val="Symbol"/>
        <family val="1"/>
        <charset val="2"/>
      </rPr>
      <t>1</t>
    </r>
    <r>
      <rPr>
        <b/>
        <sz val="14"/>
        <color theme="1"/>
        <rFont val="Symbol"/>
        <family val="1"/>
        <charset val="2"/>
      </rPr>
      <t>)</t>
    </r>
    <r>
      <rPr>
        <b/>
        <sz val="14"/>
        <color theme="1"/>
        <rFont val="Arial"/>
        <family val="1"/>
        <charset val="2"/>
      </rPr>
      <t xml:space="preserve">, </t>
    </r>
    <r>
      <rPr>
        <b/>
        <sz val="14"/>
        <color theme="1"/>
        <rFont val="Arial"/>
        <family val="2"/>
      </rPr>
      <t>nm</t>
    </r>
  </si>
  <si>
    <r>
      <rPr>
        <b/>
        <sz val="14"/>
        <color theme="1"/>
        <rFont val="Symbol"/>
        <family val="1"/>
        <charset val="2"/>
      </rPr>
      <t>l(</t>
    </r>
    <r>
      <rPr>
        <b/>
        <sz val="14"/>
        <color theme="1"/>
        <rFont val="Arial"/>
        <family val="2"/>
      </rPr>
      <t>S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Symbol"/>
        <family val="1"/>
        <charset val="2"/>
      </rPr>
      <t>)</t>
    </r>
    <r>
      <rPr>
        <b/>
        <sz val="14"/>
        <color theme="1"/>
        <rFont val="Arial"/>
        <family val="1"/>
        <charset val="2"/>
      </rPr>
      <t xml:space="preserve">, </t>
    </r>
    <r>
      <rPr>
        <b/>
        <sz val="14"/>
        <color theme="1"/>
        <rFont val="Arial"/>
        <family val="2"/>
      </rPr>
      <t>nm</t>
    </r>
  </si>
  <si>
    <t>Width of the high refleciton zone:</t>
  </si>
  <si>
    <t>https://www.otfstudio.com/resources/notch-filters</t>
  </si>
  <si>
    <t>The content of this sheet has been compiled to the best of our knowledge. However, we cannot assume any liability for its accuracy or up-to-date 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</si>
</sst>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6"/>
      <color theme="1"/>
      <name val="Arial"/>
      <family val="1"/>
      <charset val="2"/>
    </font>
    <font>
      <sz val="10"/>
      <color theme="1"/>
      <name val="Arial"/>
      <family val="2"/>
    </font>
    <font>
      <sz val="10"/>
      <color theme="1"/>
      <name val="Aptos Narrow"/>
      <family val="2"/>
    </font>
    <font>
      <sz val="11"/>
      <color theme="1"/>
      <name val="Arial"/>
      <family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1"/>
      <charset val="2"/>
    </font>
    <font>
      <vertAlign val="subscript"/>
      <sz val="14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Symbol"/>
      <family val="1"/>
      <charset val="2"/>
    </font>
    <font>
      <b/>
      <vertAlign val="subscript"/>
      <sz val="14"/>
      <color theme="1"/>
      <name val="Arial"/>
      <family val="2"/>
    </font>
    <font>
      <b/>
      <vertAlign val="subscript"/>
      <sz val="14"/>
      <color theme="1"/>
      <name val="Symbol"/>
      <family val="1"/>
      <charset val="2"/>
    </font>
    <font>
      <b/>
      <sz val="14"/>
      <color theme="1"/>
      <name val="Arial"/>
      <family val="1"/>
      <charset val="2"/>
    </font>
    <font>
      <b/>
      <sz val="12"/>
      <color rgb="FFBC00B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rgb="FFBC00B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C00BC"/>
      </left>
      <right style="thin">
        <color auto="1"/>
      </right>
      <top style="medium">
        <color rgb="FFBC00BC"/>
      </top>
      <bottom style="thin">
        <color rgb="FFBC00BC"/>
      </bottom>
      <diagonal/>
    </border>
  </borders>
  <cellStyleXfs count="2">
    <xf numFmtId="0" fontId="0" fillId="0" borderId="0"/>
    <xf numFmtId="0" fontId="2" fillId="3" borderId="2" applyFont="0" applyBorder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7" fillId="5" borderId="0" xfId="0" applyFont="1" applyFill="1"/>
    <xf numFmtId="0" fontId="9" fillId="5" borderId="0" xfId="0" applyFont="1" applyFill="1"/>
    <xf numFmtId="0" fontId="18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9" fillId="6" borderId="0" xfId="0" applyFont="1" applyFill="1"/>
    <xf numFmtId="0" fontId="1" fillId="6" borderId="0" xfId="0" applyFont="1" applyFill="1"/>
    <xf numFmtId="0" fontId="7" fillId="6" borderId="0" xfId="0" applyFont="1" applyFill="1"/>
    <xf numFmtId="0" fontId="1" fillId="6" borderId="0" xfId="0" applyFont="1" applyFill="1" applyAlignment="1">
      <alignment horizontal="center"/>
    </xf>
    <xf numFmtId="0" fontId="7" fillId="7" borderId="0" xfId="0" applyFont="1" applyFill="1"/>
    <xf numFmtId="0" fontId="12" fillId="5" borderId="0" xfId="0" applyFont="1" applyFill="1" applyProtection="1">
      <protection locked="0"/>
    </xf>
    <xf numFmtId="0" fontId="11" fillId="0" borderId="0" xfId="0" applyFont="1" applyProtection="1">
      <protection hidden="1"/>
    </xf>
    <xf numFmtId="0" fontId="11" fillId="4" borderId="0" xfId="0" applyFont="1" applyFill="1" applyProtection="1"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Style 1" xfId="1" xr:uid="{C5EA2037-EA74-437F-A288-182B5C6241F3}"/>
  </cellStyles>
  <dxfs count="0"/>
  <tableStyles count="0" defaultTableStyle="TableStyleMedium9" defaultPivotStyle="PivotStyleLight16"/>
  <colors>
    <mruColors>
      <color rgb="FFBC00B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L54"/>
  <sheetViews>
    <sheetView tabSelected="1" workbookViewId="0">
      <selection activeCell="C8" sqref="C8"/>
    </sheetView>
  </sheetViews>
  <sheetFormatPr defaultRowHeight="15.5"/>
  <cols>
    <col min="1" max="1" width="54.81640625" customWidth="1"/>
    <col min="2" max="2" width="10.26953125" style="1" customWidth="1"/>
    <col min="3" max="3" width="10.6328125" style="1" customWidth="1"/>
    <col min="4" max="4" width="14.453125" style="1" customWidth="1"/>
    <col min="5" max="5" width="14.54296875" style="1" customWidth="1"/>
    <col min="6" max="6" width="11.7265625" style="1" customWidth="1"/>
    <col min="7" max="7" width="13" style="1" customWidth="1"/>
    <col min="8" max="8" width="15.26953125" style="1" customWidth="1"/>
    <col min="9" max="9" width="13.453125" customWidth="1"/>
    <col min="10" max="10" width="19.1796875" customWidth="1"/>
    <col min="11" max="11" width="14.26953125" customWidth="1"/>
  </cols>
  <sheetData>
    <row r="1" spans="1:480">
      <c r="A1" s="2" t="s">
        <v>7</v>
      </c>
    </row>
    <row r="2" spans="1:480" ht="25.5" customHeight="1"/>
    <row r="3" spans="1:480" ht="25.5" customHeight="1">
      <c r="A3" s="18" t="s">
        <v>8</v>
      </c>
      <c r="B3" s="1" t="s">
        <v>3</v>
      </c>
    </row>
    <row r="4" spans="1:480" s="3" customFormat="1" ht="30.5" customHeight="1">
      <c r="A4" s="9" t="s">
        <v>6</v>
      </c>
      <c r="B4" s="10" t="s">
        <v>17</v>
      </c>
      <c r="C4" s="19">
        <v>880</v>
      </c>
      <c r="D4" s="20" t="s">
        <v>4</v>
      </c>
      <c r="E4" s="21">
        <f>$C$5</f>
        <v>0.1</v>
      </c>
      <c r="F4" s="1"/>
      <c r="G4" s="1"/>
      <c r="H4" s="1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</row>
    <row r="5" spans="1:480" s="3" customFormat="1" ht="29" customHeight="1">
      <c r="A5" s="9" t="s">
        <v>9</v>
      </c>
      <c r="B5" s="9" t="s">
        <v>4</v>
      </c>
      <c r="C5" s="19">
        <v>0.1</v>
      </c>
      <c r="D5" s="20" t="s">
        <v>2</v>
      </c>
      <c r="E5" s="21">
        <f>0.5*PI()*($C$6-$C$7)*$E$4</f>
        <v>0.14922565104551519</v>
      </c>
      <c r="F5" s="1"/>
      <c r="G5" s="1"/>
      <c r="H5" s="1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</row>
    <row r="6" spans="1:480" s="3" customFormat="1" ht="28" customHeight="1">
      <c r="A6" s="9" t="s">
        <v>10</v>
      </c>
      <c r="B6" s="9" t="s">
        <v>26</v>
      </c>
      <c r="C6" s="19">
        <v>2.35</v>
      </c>
      <c r="D6" s="1"/>
      <c r="E6" s="1"/>
      <c r="F6" s="1"/>
      <c r="G6" s="1"/>
      <c r="H6" s="1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</row>
    <row r="7" spans="1:480" s="3" customFormat="1" ht="29" customHeight="1">
      <c r="A7" s="9" t="s">
        <v>11</v>
      </c>
      <c r="B7" s="9" t="s">
        <v>27</v>
      </c>
      <c r="C7" s="19">
        <v>1.4</v>
      </c>
      <c r="D7" s="1"/>
      <c r="E7" s="1"/>
      <c r="F7" s="1"/>
      <c r="G7" s="1"/>
      <c r="H7" s="1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</row>
    <row r="8" spans="1:480" s="3" customFormat="1" ht="29" customHeight="1">
      <c r="A8" s="9" t="s">
        <v>12</v>
      </c>
      <c r="B8" s="9" t="s">
        <v>0</v>
      </c>
      <c r="C8" s="19">
        <v>1.8</v>
      </c>
      <c r="D8" s="1"/>
      <c r="E8" s="1"/>
      <c r="F8" s="1"/>
      <c r="G8" s="1"/>
      <c r="H8" s="1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</row>
    <row r="9" spans="1:480" s="3" customFormat="1" ht="30.5" customHeight="1">
      <c r="A9" s="9" t="s">
        <v>13</v>
      </c>
      <c r="B9" s="9" t="s">
        <v>1</v>
      </c>
      <c r="C9" s="19">
        <v>1</v>
      </c>
      <c r="D9" s="1"/>
      <c r="E9" s="1"/>
      <c r="F9" s="1"/>
      <c r="G9" s="1"/>
      <c r="H9" s="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</row>
    <row r="10" spans="1:480" s="3" customFormat="1" ht="29" customHeight="1">
      <c r="A10" s="5"/>
      <c r="B10" s="14" t="s">
        <v>18</v>
      </c>
      <c r="C10" s="15">
        <f>-1/($C$6*$C$7)</f>
        <v>-0.303951367781155</v>
      </c>
      <c r="D10" s="1"/>
      <c r="E10" s="1"/>
      <c r="F10" s="1"/>
      <c r="G10" s="1"/>
      <c r="H10" s="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</row>
    <row r="11" spans="1:480" s="3" customFormat="1" ht="32.5" customHeight="1">
      <c r="A11" s="5"/>
      <c r="B11" s="16" t="s">
        <v>19</v>
      </c>
      <c r="C11" s="15">
        <f>-$C$10</f>
        <v>0.303951367781155</v>
      </c>
      <c r="D11" s="1"/>
      <c r="E11" s="1"/>
      <c r="F11" s="1"/>
      <c r="G11" s="1"/>
      <c r="H11" s="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</row>
    <row r="12" spans="1:480" s="3" customFormat="1" ht="31" customHeight="1">
      <c r="A12" s="5"/>
      <c r="B12" s="16" t="s">
        <v>5</v>
      </c>
      <c r="C12" s="15">
        <f>0.5*($C$6/$C$7+$C$7/$C$6)</f>
        <v>1.1371580547112463</v>
      </c>
      <c r="D12" s="1"/>
      <c r="E12" s="1"/>
      <c r="F12" s="1"/>
      <c r="G12" s="1"/>
      <c r="H12" s="7" t="s">
        <v>16</v>
      </c>
      <c r="I12" s="24" t="s">
        <v>32</v>
      </c>
      <c r="J12" s="25"/>
      <c r="K12" s="25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</row>
    <row r="13" spans="1:480" s="3" customFormat="1" ht="35.5" customHeight="1">
      <c r="A13" s="6"/>
      <c r="B13" s="5" t="s">
        <v>3</v>
      </c>
      <c r="C13"/>
      <c r="D13" s="16" t="s">
        <v>20</v>
      </c>
      <c r="E13" s="16" t="s">
        <v>21</v>
      </c>
      <c r="F13" s="16" t="s">
        <v>22</v>
      </c>
      <c r="G13" s="16" t="s">
        <v>23</v>
      </c>
      <c r="H13" s="7" t="s">
        <v>28</v>
      </c>
      <c r="I13" s="7" t="s">
        <v>29</v>
      </c>
      <c r="J13" s="8" t="s">
        <v>30</v>
      </c>
      <c r="K13" s="8" t="s">
        <v>31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</row>
    <row r="14" spans="1:480" s="3" customFormat="1" ht="35" customHeight="1">
      <c r="A14" s="9" t="s">
        <v>15</v>
      </c>
      <c r="B14" s="9" t="s">
        <v>14</v>
      </c>
      <c r="C14" s="19">
        <v>60</v>
      </c>
      <c r="D14" s="17">
        <f>ROUND(0.5*(POWER(1+POWER($C$11,0.5)*$E$5,-$C$14)+POWER(1-POWER($C$11,0.5)*$E$5,-$C$14)),3)</f>
        <v>86.320999999999998</v>
      </c>
      <c r="E14" s="17">
        <f>ROUND(-1/(2*POWER($C$11,0.5)*ABS($E$5))*(POWER(1-POWER($C$11,0.5)*$E$5,-$C14)-POWER(1+POWER($C$11,0.5)*$E$5,-$C14)),3)</f>
        <v>-1049.1279999999999</v>
      </c>
      <c r="F14" s="17">
        <f>ROUND(POWER($D$14,2)*POWER($C$9-$C$8,2)+POWER($E$5,2)*POWER($E$14,2)*POWER($C$8*$C$9*$C$10-1,2),3)</f>
        <v>63435.004999999997</v>
      </c>
      <c r="G14" s="17">
        <f>ROUND(POWER($D$14,2)*POWER($C$9+$C$8,2)+POWER($E$5,2)*POWER($E$14,2)*POWER($C$8*$C$9*$C$10+1,2),3)</f>
        <v>63445.493000000002</v>
      </c>
      <c r="H14" s="7">
        <f>ROUND($F14/$G14*100,2)</f>
        <v>99.98</v>
      </c>
      <c r="I14" s="7">
        <f>ROUND(-LOG10(1-0.01*$H$14),2)</f>
        <v>3.7</v>
      </c>
      <c r="J14" s="7">
        <f>ROUND(4*$C$4/PI()*(POWER($C$12*$C$12-1,0.5)*SIN(0.5*PI()*$E$4))/($C$12+1-POWER(1-$E$4,2)*($C$12-1)*COS(PI()*$E$4)),2)</f>
        <v>46.71</v>
      </c>
      <c r="K14" s="7">
        <f>ROUND(2*$C$4/PI()*(POWER($C$12*$C$12-1,0.5)*SIN(0.5*PI()*$E$4))/($C$12+1-POWER(1-$E$4,2)*($C$12-1)*COS(PI()*$E$4)),2)</f>
        <v>23.36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</row>
    <row r="15" spans="1:480" s="3" customFormat="1" ht="20" customHeight="1">
      <c r="A15"/>
      <c r="B15" s="1"/>
      <c r="C15" s="22"/>
      <c r="D15" s="23"/>
      <c r="E15" s="23"/>
      <c r="F15" s="23"/>
      <c r="G15" s="4"/>
      <c r="H15"/>
      <c r="I15" s="1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</row>
    <row r="16" spans="1:480" s="3" customFormat="1" ht="25" customHeight="1">
      <c r="A16" s="11" t="s">
        <v>24</v>
      </c>
      <c r="B16"/>
      <c r="C16" s="22"/>
      <c r="D16" s="23"/>
      <c r="E16" s="23"/>
      <c r="F16" s="23"/>
      <c r="G16" s="4"/>
      <c r="H16"/>
      <c r="I16" s="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</row>
    <row r="17" spans="1:480" s="3" customFormat="1" ht="20" customHeight="1">
      <c r="A17" s="1" t="s">
        <v>25</v>
      </c>
      <c r="B17"/>
      <c r="C17"/>
      <c r="D17"/>
      <c r="E17" s="1"/>
      <c r="F17" s="1"/>
      <c r="G17" s="1"/>
      <c r="H17" s="1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</row>
    <row r="18" spans="1:480" s="3" customFormat="1" ht="20" customHeight="1">
      <c r="A18" s="1" t="s">
        <v>33</v>
      </c>
      <c r="B18" s="1"/>
      <c r="C18" s="1"/>
      <c r="D18" s="1"/>
      <c r="E18" s="1"/>
      <c r="F18" s="1"/>
      <c r="G18" s="1"/>
      <c r="H18" s="1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</row>
    <row r="19" spans="1:480" s="3" customFormat="1" ht="57" customHeight="1">
      <c r="A19" s="13" t="s">
        <v>34</v>
      </c>
      <c r="B19" s="1"/>
      <c r="C19" s="1"/>
      <c r="D19" s="1"/>
      <c r="E19" s="1"/>
      <c r="F19"/>
      <c r="G19" s="1"/>
      <c r="H19" s="1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</row>
    <row r="20" spans="1:480" ht="29" customHeight="1">
      <c r="A20" s="12"/>
    </row>
    <row r="45" ht="3" customHeight="1"/>
    <row r="46" hidden="1"/>
    <row r="47" hidden="1"/>
    <row r="48" hidden="1"/>
    <row r="49" hidden="1"/>
    <row r="50" hidden="1"/>
    <row r="51" hidden="1"/>
    <row r="52" hidden="1"/>
    <row r="53" hidden="1"/>
    <row r="54" hidden="1"/>
  </sheetData>
  <sheetProtection algorithmName="SHA-512" hashValue="PgZxCeXMlYAPxzAUEapk0r6vzuLmPkKjBC9JNdw6HOmn0B4AcMt60kE58UZcmYRUkwBFkD31MCPIiG8/PjymPA==" saltValue="JpNSDU+fgFNNuCWMl6MmVA==" spinCount="100000" sheet="1" objects="1" scenarios="1" selectLockedCells="1"/>
  <mergeCells count="3">
    <mergeCell ref="C15:F15"/>
    <mergeCell ref="C16:F16"/>
    <mergeCell ref="I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 Amochkina</cp:lastModifiedBy>
  <dcterms:created xsi:type="dcterms:W3CDTF">2013-03-17T15:44:22Z</dcterms:created>
  <dcterms:modified xsi:type="dcterms:W3CDTF">2025-02-25T12:04:33Z</dcterms:modified>
</cp:coreProperties>
</file>