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ww\OTF_1\images\Knowledge Database\"/>
    </mc:Choice>
  </mc:AlternateContent>
  <xr:revisionPtr revIDLastSave="0" documentId="13_ncr:1_{36C2B053-D0F1-4F13-A46D-690B708749A7}" xr6:coauthVersionLast="47" xr6:coauthVersionMax="47" xr10:uidLastSave="{00000000-0000-0000-0000-000000000000}"/>
  <bookViews>
    <workbookView xWindow="-110" yWindow="-110" windowWidth="25820" windowHeight="15500" xr2:uid="{9AE48F9E-3DCF-435B-AC6F-0A1A68B79533}"/>
  </bookViews>
  <sheets>
    <sheet name="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6" i="1" s="1"/>
  <c r="E9" i="1"/>
  <c r="G12" i="1" s="1"/>
  <c r="E7" i="1" l="1"/>
  <c r="E4" i="1"/>
  <c r="E5" i="1"/>
  <c r="G5" i="1" s="1"/>
  <c r="G4" i="1"/>
  <c r="G10" i="1" s="1"/>
  <c r="G6" i="1" l="1"/>
  <c r="G13" i="1" s="1"/>
  <c r="G8" i="1"/>
  <c r="G9" i="1"/>
  <c r="G7" i="1"/>
  <c r="G11" i="1" l="1"/>
  <c r="E12" i="1" s="1"/>
</calcChain>
</file>

<file path=xl/sharedStrings.xml><?xml version="1.0" encoding="utf-8"?>
<sst xmlns="http://schemas.openxmlformats.org/spreadsheetml/2006/main" count="31" uniqueCount="31">
  <si>
    <t>rosa</t>
  </si>
  <si>
    <t>roLa</t>
  </si>
  <si>
    <t>roHL</t>
  </si>
  <si>
    <t>x1=</t>
  </si>
  <si>
    <t>x2=</t>
  </si>
  <si>
    <t>x3=</t>
  </si>
  <si>
    <t>x4</t>
  </si>
  <si>
    <t>f1=</t>
  </si>
  <si>
    <t>y=</t>
  </si>
  <si>
    <t>z=</t>
  </si>
  <si>
    <t>https://www.otfstudio.com/resources/ar-coatings</t>
  </si>
  <si>
    <t>https://www.otfstudio.com/resources/ar-estimations</t>
  </si>
  <si>
    <t xml:space="preserve">The content of this sheet has been compiled to the best of our knowledge. However, we cannot assume any liability </t>
  </si>
  <si>
    <t>Parameters:</t>
  </si>
  <si>
    <t>Angle of incidence, AOI°</t>
  </si>
  <si>
    <t>AR spectral range upper boundary</t>
  </si>
  <si>
    <t>AR spectral range lower boundary</t>
  </si>
  <si>
    <t>Effective high-index</t>
  </si>
  <si>
    <t>Effective low-index</t>
  </si>
  <si>
    <t>Effective substrate index</t>
  </si>
  <si>
    <t>Effective index of incident medium</t>
  </si>
  <si>
    <t>Angle of incidence, AOI rad</t>
  </si>
  <si>
    <t>Refractive index ratio</t>
  </si>
  <si>
    <t>Residual Reflectance, %</t>
  </si>
  <si>
    <t>© OTF Studio GmbH 2023-2025</t>
  </si>
  <si>
    <t>Explanations:</t>
  </si>
  <si>
    <r>
      <t>High-index layer material, n</t>
    </r>
    <r>
      <rPr>
        <vertAlign val="subscript"/>
        <sz val="14"/>
        <color theme="1"/>
        <rFont val="Arial"/>
        <family val="2"/>
      </rPr>
      <t>H</t>
    </r>
  </si>
  <si>
    <r>
      <t>Low-index layer materials, n</t>
    </r>
    <r>
      <rPr>
        <vertAlign val="subscript"/>
        <sz val="14"/>
        <color theme="1"/>
        <rFont val="Arial"/>
        <family val="2"/>
      </rPr>
      <t>L</t>
    </r>
  </si>
  <si>
    <r>
      <t>Substrate refractive index, n</t>
    </r>
    <r>
      <rPr>
        <vertAlign val="subscript"/>
        <sz val="14"/>
        <color theme="1"/>
        <rFont val="Arial"/>
        <family val="2"/>
      </rPr>
      <t>s</t>
    </r>
  </si>
  <si>
    <r>
      <t>Incident medium refractive index, n</t>
    </r>
    <r>
      <rPr>
        <vertAlign val="subscript"/>
        <sz val="14"/>
        <color theme="1"/>
        <rFont val="Arial"/>
        <family val="2"/>
      </rPr>
      <t>a</t>
    </r>
  </si>
  <si>
    <t>Estimation (s-polarization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</si>
</sst>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BC00BC"/>
      <name val="Arial"/>
      <family val="2"/>
    </font>
    <font>
      <sz val="10"/>
      <color theme="1"/>
      <name val="Arial"/>
      <family val="2"/>
    </font>
    <font>
      <vertAlign val="sub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0" fontId="7" fillId="0" borderId="0" xfId="0" applyFont="1" applyAlignment="1">
      <alignment wrapText="1"/>
    </xf>
    <xf numFmtId="0" fontId="4" fillId="2" borderId="0" xfId="0" applyFont="1" applyFill="1"/>
    <xf numFmtId="0" fontId="5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0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65AE-8D65-4510-B4CF-D34F4E9FA920}">
  <dimension ref="A1:G18"/>
  <sheetViews>
    <sheetView tabSelected="1" workbookViewId="0">
      <selection activeCell="B6" sqref="B6"/>
    </sheetView>
  </sheetViews>
  <sheetFormatPr defaultRowHeight="17.5" x14ac:dyDescent="0.35"/>
  <cols>
    <col min="1" max="1" width="47.54296875" style="4" customWidth="1"/>
    <col min="2" max="2" width="11.6328125" style="11" customWidth="1"/>
    <col min="3" max="3" width="5.1796875" style="4" customWidth="1"/>
    <col min="4" max="4" width="36.90625" style="4" customWidth="1"/>
    <col min="5" max="5" width="8.7265625" style="4"/>
    <col min="6" max="6" width="8.7265625" style="2"/>
  </cols>
  <sheetData>
    <row r="1" spans="1:7" x14ac:dyDescent="0.35">
      <c r="A1" s="2" t="s">
        <v>24</v>
      </c>
    </row>
    <row r="3" spans="1:7" ht="24" customHeight="1" x14ac:dyDescent="0.35">
      <c r="A3" s="5" t="s">
        <v>13</v>
      </c>
    </row>
    <row r="4" spans="1:7" ht="24" customHeight="1" x14ac:dyDescent="0.5">
      <c r="A4" s="6" t="s">
        <v>26</v>
      </c>
      <c r="B4" s="12">
        <v>2.35</v>
      </c>
      <c r="D4" s="7" t="s">
        <v>17</v>
      </c>
      <c r="E4" s="7">
        <f>POWER(POWER($B$4,2)-POWER(SIN($E$8),2),0.5)</f>
        <v>2.2961925006410069</v>
      </c>
      <c r="F4" s="3" t="s">
        <v>0</v>
      </c>
      <c r="G4" s="1">
        <f>$E$6/$E$7</f>
        <v>1.8761663039293719</v>
      </c>
    </row>
    <row r="5" spans="1:7" ht="24" customHeight="1" x14ac:dyDescent="0.5">
      <c r="A5" s="6" t="s">
        <v>27</v>
      </c>
      <c r="B5" s="12">
        <v>1.45</v>
      </c>
      <c r="D5" s="7" t="s">
        <v>18</v>
      </c>
      <c r="E5" s="7">
        <f>POWER(POWER($B$5,2)-POWER(SIN($E$8),2),0.5)</f>
        <v>1.36106575888162</v>
      </c>
      <c r="F5" s="3" t="s">
        <v>1</v>
      </c>
      <c r="G5" s="1">
        <f>$E$5/$E$7</f>
        <v>1.5716233645501712</v>
      </c>
    </row>
    <row r="6" spans="1:7" ht="24" customHeight="1" x14ac:dyDescent="0.5">
      <c r="A6" s="6" t="s">
        <v>28</v>
      </c>
      <c r="B6" s="12">
        <v>1.7</v>
      </c>
      <c r="D6" s="7" t="s">
        <v>19</v>
      </c>
      <c r="E6" s="7">
        <f>POWER(POWER($B$6,2)-POWER(SIN($E$8),2),0.5)</f>
        <v>1.6248076809271921</v>
      </c>
      <c r="F6" s="3" t="s">
        <v>2</v>
      </c>
      <c r="G6" s="1">
        <f>$E$4/$E$5</f>
        <v>1.687054784573947</v>
      </c>
    </row>
    <row r="7" spans="1:7" ht="24" customHeight="1" x14ac:dyDescent="0.5">
      <c r="A7" s="6" t="s">
        <v>29</v>
      </c>
      <c r="B7" s="12">
        <v>1</v>
      </c>
      <c r="D7" s="7" t="s">
        <v>20</v>
      </c>
      <c r="E7" s="7">
        <f>POWER(POWER($B$7,2)-POWER(SIN($E$8),2),0.5)</f>
        <v>0.8660254037844386</v>
      </c>
      <c r="F7" s="3" t="s">
        <v>3</v>
      </c>
      <c r="G7" s="1">
        <f>POWER($G$4,2)*POWER(1-POWER($G$5,2),2)</f>
        <v>7.6063680000000033</v>
      </c>
    </row>
    <row r="8" spans="1:7" ht="24" customHeight="1" x14ac:dyDescent="0.4">
      <c r="A8" s="6" t="s">
        <v>14</v>
      </c>
      <c r="B8" s="12">
        <v>30</v>
      </c>
      <c r="D8" s="7" t="s">
        <v>21</v>
      </c>
      <c r="E8" s="7">
        <f>$B$8*PI()/180</f>
        <v>0.52359877559829882</v>
      </c>
      <c r="F8" s="3" t="s">
        <v>4</v>
      </c>
      <c r="G8" s="1">
        <f>POWER(POWER($G$5,2)-POWER($G$4,2),2)</f>
        <v>1.1025000000000005</v>
      </c>
    </row>
    <row r="9" spans="1:7" ht="24" customHeight="1" x14ac:dyDescent="0.4">
      <c r="A9" s="6" t="s">
        <v>16</v>
      </c>
      <c r="B9" s="12">
        <v>400</v>
      </c>
      <c r="D9" s="7" t="s">
        <v>22</v>
      </c>
      <c r="E9" s="7">
        <f>$B$10/$B$9</f>
        <v>3</v>
      </c>
      <c r="F9" s="3" t="s">
        <v>5</v>
      </c>
      <c r="G9" s="1">
        <f>POWER(POWER($G$5,2)+$G$4,2)</f>
        <v>18.889161541411102</v>
      </c>
    </row>
    <row r="10" spans="1:7" ht="24" customHeight="1" x14ac:dyDescent="0.4">
      <c r="A10" s="6" t="s">
        <v>15</v>
      </c>
      <c r="B10" s="12">
        <v>1200</v>
      </c>
      <c r="F10" s="3" t="s">
        <v>6</v>
      </c>
      <c r="G10" s="1">
        <f>POWER(1+$G$4,2)</f>
        <v>8.2723326078587434</v>
      </c>
    </row>
    <row r="11" spans="1:7" ht="24" customHeight="1" x14ac:dyDescent="0.35">
      <c r="D11" s="4" t="s">
        <v>30</v>
      </c>
      <c r="F11" s="3" t="s">
        <v>7</v>
      </c>
      <c r="G11" s="1">
        <f>($G$7+$G$8)/($G$9*$G$10)</f>
        <v>5.5734106018248526E-2</v>
      </c>
    </row>
    <row r="12" spans="1:7" ht="24" customHeight="1" x14ac:dyDescent="0.4">
      <c r="D12" s="10" t="s">
        <v>23</v>
      </c>
      <c r="E12" s="10">
        <f>ROUND($G$11*POWER($G$12,$G$13)*100,3)</f>
        <v>0.94899999999999995</v>
      </c>
      <c r="F12" s="3" t="s">
        <v>8</v>
      </c>
      <c r="G12" s="1">
        <f>0.25*PI()*POWER(PI()/120,1/($E$9-1))</f>
        <v>0.12707911881051173</v>
      </c>
    </row>
    <row r="13" spans="1:7" ht="24" customHeight="1" x14ac:dyDescent="0.35">
      <c r="F13" s="3" t="s">
        <v>9</v>
      </c>
      <c r="G13" s="1">
        <f>(1-1/POWER($G$6,2))/POWER($G$5-1,0.5)</f>
        <v>0.85793528884468473</v>
      </c>
    </row>
    <row r="14" spans="1:7" ht="24" customHeight="1" x14ac:dyDescent="0.4">
      <c r="A14" s="8" t="s">
        <v>25</v>
      </c>
    </row>
    <row r="15" spans="1:7" ht="24" customHeight="1" x14ac:dyDescent="0.35">
      <c r="A15" s="2" t="s">
        <v>10</v>
      </c>
      <c r="B15" s="13"/>
    </row>
    <row r="16" spans="1:7" ht="24" customHeight="1" x14ac:dyDescent="0.35">
      <c r="A16" s="2" t="s">
        <v>11</v>
      </c>
      <c r="B16" s="13"/>
    </row>
    <row r="18" spans="1:1" ht="44" customHeight="1" x14ac:dyDescent="0.35">
      <c r="A18" s="9" t="s">
        <v>12</v>
      </c>
    </row>
  </sheetData>
  <sheetProtection algorithmName="SHA-512" hashValue="20clHzmZA24AYSMcXVv12/3c6Lv2ChIXYvPJ7DFbmtNimur1LwIECrjZV0dPFk+tmvTVrotyiuC8GqWc1vNDCg==" saltValue="vMA4sYf6hB/LUsH872h31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Amochkina</dc:creator>
  <cp:lastModifiedBy>Tatiana Amochkina</cp:lastModifiedBy>
  <dcterms:created xsi:type="dcterms:W3CDTF">2023-02-28T10:22:21Z</dcterms:created>
  <dcterms:modified xsi:type="dcterms:W3CDTF">2025-02-24T13:11:33Z</dcterms:modified>
</cp:coreProperties>
</file>